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james\Downloads\"/>
    </mc:Choice>
  </mc:AlternateContent>
  <bookViews>
    <workbookView xWindow="0" yWindow="0" windowWidth="12648" windowHeight="9360"/>
  </bookViews>
  <sheets>
    <sheet name="Actuals Only" sheetId="4" r:id="rId1"/>
    <sheet name="Per Diem Only" sheetId="1" r:id="rId2"/>
    <sheet name="Sheet1" sheetId="2" state="hidden" r:id="rId3"/>
  </sheets>
  <definedNames>
    <definedName name="Actuals2">Sheet1!$G$5:$G$6</definedName>
    <definedName name="ActualsOptions">Sheet1!$G$6:$G$6</definedName>
    <definedName name="Days">ROW(INDIRECT("1:31"))</definedName>
    <definedName name="DropdownTravelType">Sheet1!$C$4:$C$15</definedName>
    <definedName name="PerDiemOptions">Sheet1!$C$5:$C$7</definedName>
    <definedName name="_xlnm.Print_Area" localSheetId="0">'Actuals Only'!$A$1:$Z$36</definedName>
  </definedNames>
  <calcPr calcId="162913"/>
</workbook>
</file>

<file path=xl/calcChain.xml><?xml version="1.0" encoding="utf-8"?>
<calcChain xmlns="http://schemas.openxmlformats.org/spreadsheetml/2006/main">
  <c r="F33" i="4" l="1"/>
  <c r="X28" i="4" l="1"/>
  <c r="X29" i="4" s="1"/>
  <c r="U28" i="4"/>
  <c r="R28" i="4"/>
  <c r="R29" i="4" s="1"/>
  <c r="O28" i="4"/>
  <c r="L28" i="4"/>
  <c r="I28" i="4"/>
  <c r="I29" i="4" s="1"/>
  <c r="F28" i="4"/>
  <c r="U29" i="4"/>
  <c r="O29" i="4"/>
  <c r="L29" i="4"/>
  <c r="F29" i="4" l="1"/>
  <c r="O18" i="4" l="1"/>
  <c r="F16" i="4"/>
  <c r="F31" i="4" s="1"/>
  <c r="H18" i="1"/>
  <c r="B18" i="1"/>
  <c r="N18" i="1"/>
  <c r="F21" i="4" l="1"/>
  <c r="H21" i="4" s="1"/>
  <c r="I21" i="4" s="1"/>
  <c r="K21" i="4" s="1"/>
  <c r="L21" i="4" s="1"/>
  <c r="K16" i="4"/>
  <c r="F35" i="4" s="1"/>
  <c r="G16" i="1"/>
  <c r="R20" i="1" s="1"/>
  <c r="N21" i="4" l="1"/>
  <c r="O21" i="4" s="1"/>
  <c r="J16" i="1"/>
  <c r="L20" i="1"/>
  <c r="F20" i="1"/>
  <c r="R21" i="1" l="1"/>
  <c r="R25" i="1" s="1"/>
  <c r="L21" i="1"/>
  <c r="L25" i="1" s="1"/>
  <c r="Q21" i="4"/>
  <c r="R21" i="4" s="1"/>
  <c r="T21" i="4" s="1"/>
  <c r="U21" i="4" s="1"/>
  <c r="W21" i="4" s="1"/>
  <c r="X21" i="4" s="1"/>
  <c r="Z21" i="4" s="1"/>
  <c r="F21" i="1"/>
  <c r="F25" i="1" s="1"/>
</calcChain>
</file>

<file path=xl/sharedStrings.xml><?xml version="1.0" encoding="utf-8"?>
<sst xmlns="http://schemas.openxmlformats.org/spreadsheetml/2006/main" count="93" uniqueCount="63">
  <si>
    <t>Traveler Name:</t>
  </si>
  <si>
    <t>Type of Travel:</t>
  </si>
  <si>
    <t>In-State Actuals (Board Only)</t>
  </si>
  <si>
    <t>Out-of-State Actuals</t>
  </si>
  <si>
    <t>Date and Time Left</t>
  </si>
  <si>
    <t>Date and Time Returned</t>
  </si>
  <si>
    <t>Enter Here</t>
  </si>
  <si>
    <t xml:space="preserve">Total Trip Consists of </t>
  </si>
  <si>
    <t xml:space="preserve"> Days, plus </t>
  </si>
  <si>
    <t xml:space="preserve"> Hours</t>
  </si>
  <si>
    <t>Total for Days</t>
  </si>
  <si>
    <t>Out-of-State Per Diem ($115/Day)</t>
  </si>
  <si>
    <t>In-State Per Diem ($85/Day)</t>
  </si>
  <si>
    <t>In-State SANTA FE ($135/Day)</t>
  </si>
  <si>
    <t>TOTAL PER DIEM</t>
  </si>
  <si>
    <t>Additional Hours</t>
  </si>
  <si>
    <t>In State Per Diem - Santa Fe</t>
  </si>
  <si>
    <t>*Prepaid Amounts</t>
  </si>
  <si>
    <t>* Prepaid amounts are very rare.</t>
  </si>
  <si>
    <t>Out of State - Per Diem</t>
  </si>
  <si>
    <t>In State Per Diem - Regular Area</t>
  </si>
  <si>
    <r>
      <t xml:space="preserve">Travel </t>
    </r>
    <r>
      <rPr>
        <b/>
        <sz val="29"/>
        <rFont val="Verdana"/>
        <family val="2"/>
        <scheme val="minor"/>
      </rPr>
      <t>Tracker -</t>
    </r>
    <r>
      <rPr>
        <b/>
        <sz val="29"/>
        <color theme="5"/>
        <rFont val="Verdana"/>
        <family val="2"/>
        <scheme val="minor"/>
      </rPr>
      <t xml:space="preserve"> PER DIEM</t>
    </r>
  </si>
  <si>
    <t>24 Hour Period 1</t>
  </si>
  <si>
    <t>**Only use if more than 3 receipts for the day (Rare)</t>
  </si>
  <si>
    <t>through</t>
  </si>
  <si>
    <t>24 Hour Period 2</t>
  </si>
  <si>
    <t>24 Hour Period 3</t>
  </si>
  <si>
    <t>24 Hour Period 4</t>
  </si>
  <si>
    <t xml:space="preserve">Remember: </t>
  </si>
  <si>
    <t>24 Hour Period 5</t>
  </si>
  <si>
    <t>24 Hour Period 6</t>
  </si>
  <si>
    <t>24 Hour Period 7</t>
  </si>
  <si>
    <t>Parking Receipt (Where Allowed)</t>
  </si>
  <si>
    <t>Shuttle/Taxi/Rental Car (Where Allowed)</t>
  </si>
  <si>
    <t>Baggage Fee Receipt (1 Bag)</t>
  </si>
  <si>
    <t xml:space="preserve">3. Taxi reimbursed when required due to distance from hotel to conference center (Note: taxi service is not reimbursed for transportation to restaurants, shopping malls, etc.)* </t>
  </si>
  <si>
    <t>Lodging Receipt (If applicable)</t>
  </si>
  <si>
    <t>Total Lodging Allowed</t>
  </si>
  <si>
    <t>Grand Total Allowed for Period</t>
  </si>
  <si>
    <t>Grand Total Reimbursement:</t>
  </si>
  <si>
    <t xml:space="preserve">4. Valet parking only reimbursed when there is no self-park </t>
  </si>
  <si>
    <t>Partial Day Per Diem Allowance</t>
  </si>
  <si>
    <t>Account Manager Signature:</t>
  </si>
  <si>
    <t>1. Receipts must be itemized or else they will not be reimbursed.</t>
  </si>
  <si>
    <t xml:space="preserve">2. Alcoholic beverages are not allowable for reimbursement, even if consumed as part of a meal. </t>
  </si>
  <si>
    <t>BERNALILLO PUBLIC SCHOOL DISTRICT</t>
  </si>
  <si>
    <t>Editable: Other allowable receipt #1</t>
  </si>
  <si>
    <t>Editable: Other allowable receipt #2</t>
  </si>
  <si>
    <t>Traveler Name</t>
  </si>
  <si>
    <t>(Use format of 7/27/2019 4:00 PM)</t>
  </si>
  <si>
    <t>(Use format of 7/28/2019 4:00 pm)</t>
  </si>
  <si>
    <t>Traveler Signature:</t>
  </si>
  <si>
    <t>Bookkeeper Signature:</t>
  </si>
  <si>
    <t>Chief Business Officer Approval:</t>
  </si>
  <si>
    <t>Purchasing Officer Review &amp; Approval:</t>
  </si>
  <si>
    <t>Note: Attach daily tracking sheets to this form.</t>
  </si>
  <si>
    <t>(Use format of 7/27/2022 4:00 PM)</t>
  </si>
  <si>
    <t>(Use format of 7/28/2022 4:00 pm)</t>
  </si>
  <si>
    <t>5. The following are not covered: Room service fees, delivery fees, personal preference charges, spas, museums, etc.)</t>
  </si>
  <si>
    <t>Purchase Order Number:</t>
  </si>
  <si>
    <t>Travel Reimbursement Form/Invoice</t>
  </si>
  <si>
    <t>Total Food Allowance</t>
  </si>
  <si>
    <t>Revised 7/11/2025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</si>
</sst>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mmm\ yyyy"/>
    <numFmt numFmtId="165" formatCode="0.0%"/>
    <numFmt numFmtId="166" formatCode="#,##0.0"/>
    <numFmt numFmtId="167" formatCode="&quot;$&quot;#,##0.00"/>
    <numFmt numFmtId="168" formatCode="m/d/yy\ h:mm;@"/>
  </numFmts>
  <fonts count="35" x14ac:knownFonts="1">
    <font>
      <sz val="9"/>
      <color theme="3"/>
      <name val="Verdana"/>
      <family val="2"/>
      <scheme val="minor"/>
    </font>
    <font>
      <sz val="9"/>
      <color theme="3"/>
      <name val="Verdana"/>
      <family val="2"/>
      <scheme val="minor"/>
    </font>
    <font>
      <b/>
      <sz val="29"/>
      <color theme="3"/>
      <name val="Verdana"/>
      <family val="2"/>
      <scheme val="minor"/>
    </font>
    <font>
      <b/>
      <sz val="29"/>
      <color theme="5"/>
      <name val="Verdana"/>
      <family val="2"/>
      <scheme val="minor"/>
    </font>
    <font>
      <sz val="14"/>
      <color theme="3"/>
      <name val="Verdana"/>
      <family val="2"/>
      <scheme val="minor"/>
    </font>
    <font>
      <b/>
      <sz val="13"/>
      <color theme="5"/>
      <name val="Verdana"/>
      <family val="2"/>
      <scheme val="minor"/>
    </font>
    <font>
      <sz val="8"/>
      <color theme="3"/>
      <name val="Verdana"/>
      <family val="2"/>
      <scheme val="minor"/>
    </font>
    <font>
      <b/>
      <sz val="9"/>
      <color theme="3"/>
      <name val="Verdana"/>
      <family val="2"/>
      <scheme val="minor"/>
    </font>
    <font>
      <b/>
      <sz val="8"/>
      <color theme="3"/>
      <name val="Verdana"/>
      <family val="2"/>
      <scheme val="minor"/>
    </font>
    <font>
      <b/>
      <sz val="8"/>
      <color theme="5"/>
      <name val="Verdana"/>
      <family val="2"/>
      <scheme val="minor"/>
    </font>
    <font>
      <b/>
      <sz val="22"/>
      <color theme="0"/>
      <name val="Arial"/>
      <family val="2"/>
    </font>
    <font>
      <b/>
      <sz val="11"/>
      <color theme="5"/>
      <name val="Verdana"/>
      <family val="2"/>
      <scheme val="minor"/>
    </font>
    <font>
      <b/>
      <sz val="10"/>
      <color theme="3"/>
      <name val="Verdana"/>
      <family val="2"/>
      <scheme val="minor"/>
    </font>
    <font>
      <b/>
      <sz val="14"/>
      <color theme="0"/>
      <name val="Verdana"/>
      <family val="2"/>
      <scheme val="minor"/>
    </font>
    <font>
      <b/>
      <sz val="8"/>
      <color theme="4"/>
      <name val="Verdana"/>
      <family val="2"/>
      <scheme val="minor"/>
    </font>
    <font>
      <b/>
      <sz val="11"/>
      <color theme="4"/>
      <name val="Verdana"/>
      <family val="2"/>
      <scheme val="minor"/>
    </font>
    <font>
      <b/>
      <sz val="13"/>
      <color theme="4"/>
      <name val="Verdana"/>
      <family val="2"/>
      <scheme val="minor"/>
    </font>
    <font>
      <b/>
      <sz val="12"/>
      <color theme="3"/>
      <name val="Verdana"/>
      <family val="2"/>
      <scheme val="minor"/>
    </font>
    <font>
      <sz val="12"/>
      <color theme="3"/>
      <name val="Verdana"/>
      <family val="2"/>
      <scheme val="minor"/>
    </font>
    <font>
      <sz val="11"/>
      <color theme="3"/>
      <name val="Verdana"/>
      <family val="2"/>
      <scheme val="minor"/>
    </font>
    <font>
      <sz val="14"/>
      <name val="Verdana"/>
      <family val="2"/>
      <scheme val="minor"/>
    </font>
    <font>
      <i/>
      <sz val="8"/>
      <color theme="3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9"/>
      <color theme="0"/>
      <name val="Verdana"/>
      <family val="2"/>
      <scheme val="minor"/>
    </font>
    <font>
      <b/>
      <sz val="13"/>
      <color rgb="FF7030A0"/>
      <name val="Verdana"/>
      <family val="2"/>
      <scheme val="minor"/>
    </font>
    <font>
      <b/>
      <sz val="9"/>
      <color theme="5" tint="-0.249977111117893"/>
      <name val="Verdana"/>
      <family val="2"/>
      <scheme val="minor"/>
    </font>
    <font>
      <b/>
      <sz val="8"/>
      <color theme="5" tint="-0.249977111117893"/>
      <name val="Verdana"/>
      <family val="2"/>
      <scheme val="minor"/>
    </font>
    <font>
      <b/>
      <sz val="29"/>
      <name val="Verdana"/>
      <family val="2"/>
      <scheme val="minor"/>
    </font>
    <font>
      <i/>
      <sz val="9"/>
      <color theme="3"/>
      <name val="Verdana"/>
      <family val="2"/>
      <scheme val="minor"/>
    </font>
    <font>
      <b/>
      <sz val="12"/>
      <color rgb="FF00B050"/>
      <name val="Verdana"/>
      <family val="2"/>
      <scheme val="minor"/>
    </font>
    <font>
      <b/>
      <sz val="14"/>
      <color theme="3"/>
      <name val="Verdana"/>
      <family val="2"/>
      <scheme val="minor"/>
    </font>
    <font>
      <sz val="9"/>
      <color theme="7" tint="-0.249977111117893"/>
      <name val="Verdana"/>
      <family val="2"/>
      <scheme val="minor"/>
    </font>
    <font>
      <b/>
      <sz val="12"/>
      <color theme="5" tint="-0.249977111117893"/>
      <name val="Verdana"/>
      <family val="2"/>
      <scheme val="minor"/>
    </font>
    <font>
      <sz val="14"/>
      <color rgb="FFFF0000"/>
      <name val="Verdana"/>
      <family val="2"/>
      <scheme val="minor"/>
    </font>
    <font>
      <sz val="9"/>
      <color rgb="FFFF0000"/>
      <name val="Verdana"/>
      <family val="2"/>
      <scheme val="minor"/>
    </font>
  </fonts>
  <fills count="11">
    <fill>
      <patternFill patternType="none"/>
    </fill>
    <fill>
      <patternFill patternType="gray125"/>
    </fill>
    <fill>
      <gradientFill degree="270">
        <stop position="0">
          <color theme="1"/>
        </stop>
        <stop position="1">
          <color theme="1" tint="0.1490218817712943"/>
        </stop>
      </gradient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/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/>
      <right/>
      <top/>
      <bottom style="thin">
        <color theme="3" tint="0.59996337778862885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 style="medium">
        <color theme="3" tint="0.79995117038483843"/>
      </left>
      <right/>
      <top/>
      <bottom/>
      <diagonal/>
    </border>
    <border>
      <left/>
      <right style="medium">
        <color theme="3" tint="0.7999511703848384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4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medium">
        <color theme="9" tint="-0.24994659260841701"/>
      </top>
      <bottom style="thin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</borders>
  <cellStyleXfs count="25">
    <xf numFmtId="0" fontId="0" fillId="0" borderId="0" applyNumberFormat="0" applyFill="0" applyBorder="0" applyAlignment="0" applyProtection="0"/>
    <xf numFmtId="0" fontId="2" fillId="0" borderId="0" applyNumberFormat="0" applyFill="0" applyBorder="0" applyProtection="0">
      <alignment vertical="top"/>
    </xf>
    <xf numFmtId="0" fontId="4" fillId="0" borderId="0" applyNumberFormat="0" applyFill="0" applyAlignment="0" applyProtection="0"/>
    <xf numFmtId="3" fontId="16" fillId="0" borderId="0" applyFill="0" applyBorder="0" applyProtection="0">
      <alignment horizontal="right"/>
    </xf>
    <xf numFmtId="3" fontId="5" fillId="0" borderId="0" applyFill="0" applyBorder="0" applyProtection="0">
      <alignment horizontal="right"/>
    </xf>
    <xf numFmtId="3" fontId="6" fillId="0" borderId="0" applyFill="0" applyBorder="0" applyProtection="0">
      <alignment horizontal="left"/>
    </xf>
    <xf numFmtId="0" fontId="7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165" fontId="1" fillId="0" borderId="0" applyFont="0" applyFill="0" applyBorder="0" applyAlignment="0" applyProtection="0"/>
    <xf numFmtId="3" fontId="10" fillId="2" borderId="0" applyBorder="0" applyProtection="0">
      <alignment horizontal="center" vertical="center"/>
    </xf>
    <xf numFmtId="0" fontId="8" fillId="0" borderId="6" applyNumberFormat="0" applyFill="0" applyProtection="0">
      <alignment horizontal="center"/>
    </xf>
    <xf numFmtId="0" fontId="8" fillId="0" borderId="2" applyFill="0" applyProtection="0">
      <alignment horizontal="center"/>
    </xf>
    <xf numFmtId="0" fontId="14" fillId="0" borderId="5" applyNumberFormat="0" applyFill="0" applyProtection="0">
      <alignment horizontal="centerContinuous" vertical="top"/>
    </xf>
    <xf numFmtId="0" fontId="9" fillId="0" borderId="3" applyFill="0" applyProtection="0">
      <alignment horizontal="centerContinuous" vertical="top"/>
    </xf>
    <xf numFmtId="166" fontId="1" fillId="0" borderId="0" applyFont="0" applyFill="0" applyBorder="0" applyAlignment="0" applyProtection="0"/>
    <xf numFmtId="0" fontId="11" fillId="0" borderId="0" applyFill="0" applyBorder="0" applyProtection="0">
      <alignment horizontal="centerContinuous"/>
    </xf>
    <xf numFmtId="0" fontId="15" fillId="0" borderId="0" applyFill="0" applyBorder="0" applyProtection="0">
      <alignment horizontal="centerContinuous"/>
    </xf>
    <xf numFmtId="0" fontId="6" fillId="0" borderId="0" applyNumberFormat="0" applyFill="0" applyBorder="0" applyProtection="0">
      <alignment horizontal="left" indent="1"/>
    </xf>
    <xf numFmtId="0" fontId="12" fillId="0" borderId="0" applyNumberFormat="0" applyFill="0" applyBorder="0" applyProtection="0">
      <alignment horizontal="left" indent="1"/>
    </xf>
    <xf numFmtId="0" fontId="1" fillId="3" borderId="4" applyNumberFormat="0" applyFont="0" applyAlignment="0" applyProtection="0"/>
    <xf numFmtId="0" fontId="1" fillId="5" borderId="0" applyNumberFormat="0" applyFont="0" applyBorder="0" applyAlignment="0" applyProtection="0"/>
    <xf numFmtId="0" fontId="13" fillId="0" borderId="0" applyNumberFormat="0" applyFill="0" applyBorder="0" applyAlignment="0" applyProtection="0">
      <alignment horizontal="left" indent="1"/>
    </xf>
    <xf numFmtId="0" fontId="1" fillId="4" borderId="0" applyNumberFormat="0" applyFont="0" applyBorder="0" applyAlignment="0" applyProtection="0"/>
    <xf numFmtId="0" fontId="1" fillId="0" borderId="0" applyNumberFormat="0" applyFont="0" applyFill="0" applyBorder="0" applyProtection="0">
      <alignment horizontal="right" indent="1"/>
    </xf>
    <xf numFmtId="44" fontId="1" fillId="0" borderId="0" applyFont="0" applyFill="0" applyBorder="0" applyAlignment="0" applyProtection="0"/>
  </cellStyleXfs>
  <cellXfs count="108">
    <xf numFmtId="0" fontId="0" fillId="0" borderId="0" xfId="0"/>
    <xf numFmtId="164" fontId="0" fillId="0" borderId="0" xfId="0" applyNumberFormat="1" applyBorder="1" applyAlignment="1">
      <alignment horizontal="center"/>
    </xf>
    <xf numFmtId="0" fontId="2" fillId="0" borderId="0" xfId="1">
      <alignment vertical="top"/>
    </xf>
    <xf numFmtId="0" fontId="4" fillId="0" borderId="0" xfId="2" applyBorder="1" applyAlignment="1"/>
    <xf numFmtId="0" fontId="6" fillId="3" borderId="4" xfId="19" applyFont="1" applyAlignment="1">
      <alignment horizontal="left" indent="1"/>
    </xf>
    <xf numFmtId="0" fontId="0" fillId="3" borderId="4" xfId="19" applyFont="1"/>
    <xf numFmtId="0" fontId="12" fillId="5" borderId="0" xfId="20" applyFont="1" applyAlignment="1">
      <alignment horizontal="left" indent="1"/>
    </xf>
    <xf numFmtId="0" fontId="0" fillId="5" borderId="0" xfId="20" applyFont="1"/>
    <xf numFmtId="0" fontId="12" fillId="4" borderId="0" xfId="22" applyFont="1" applyAlignment="1">
      <alignment horizontal="left" indent="1"/>
    </xf>
    <xf numFmtId="0" fontId="0" fillId="4" borderId="0" xfId="22" applyFont="1"/>
    <xf numFmtId="3" fontId="16" fillId="3" borderId="4" xfId="23" applyNumberFormat="1" applyFont="1" applyFill="1" applyBorder="1">
      <alignment horizontal="right" indent="1"/>
    </xf>
    <xf numFmtId="166" fontId="16" fillId="3" borderId="4" xfId="23" applyNumberFormat="1" applyFont="1" applyFill="1" applyBorder="1">
      <alignment horizontal="right" indent="1"/>
    </xf>
    <xf numFmtId="22" fontId="0" fillId="0" borderId="0" xfId="0" applyNumberFormat="1"/>
    <xf numFmtId="0" fontId="7" fillId="0" borderId="0" xfId="6" applyBorder="1" applyAlignment="1">
      <alignment vertic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4" fillId="0" borderId="0" xfId="12" applyBorder="1" applyAlignment="1">
      <alignment horizontal="center" vertical="top"/>
    </xf>
    <xf numFmtId="0" fontId="9" fillId="0" borderId="0" xfId="13" applyBorder="1" applyAlignment="1">
      <alignment horizontal="center" vertical="top"/>
    </xf>
    <xf numFmtId="0" fontId="15" fillId="0" borderId="0" xfId="16" applyAlignment="1"/>
    <xf numFmtId="0" fontId="4" fillId="0" borderId="12" xfId="0" applyFont="1" applyBorder="1" applyAlignment="1">
      <alignment horizontal="center"/>
    </xf>
    <xf numFmtId="0" fontId="9" fillId="0" borderId="0" xfId="13" applyBorder="1" applyAlignment="1">
      <alignment horizontal="center" vertical="top"/>
    </xf>
    <xf numFmtId="0" fontId="14" fillId="0" borderId="0" xfId="12" applyBorder="1" applyAlignment="1">
      <alignment horizontal="center" vertical="top"/>
    </xf>
    <xf numFmtId="0" fontId="0" fillId="0" borderId="0" xfId="0" applyAlignment="1">
      <alignment vertical="center"/>
    </xf>
    <xf numFmtId="7" fontId="16" fillId="3" borderId="4" xfId="24" applyNumberFormat="1" applyFont="1" applyFill="1" applyBorder="1" applyAlignment="1">
      <alignment horizontal="right" indent="1"/>
    </xf>
    <xf numFmtId="0" fontId="21" fillId="0" borderId="0" xfId="0" applyFont="1"/>
    <xf numFmtId="7" fontId="13" fillId="5" borderId="0" xfId="24" applyNumberFormat="1" applyFont="1" applyFill="1" applyAlignment="1">
      <alignment horizontal="right" indent="1"/>
    </xf>
    <xf numFmtId="167" fontId="5" fillId="3" borderId="4" xfId="23" applyNumberFormat="1" applyFont="1" applyFill="1" applyBorder="1">
      <alignment horizontal="right" indent="1"/>
    </xf>
    <xf numFmtId="167" fontId="13" fillId="4" borderId="0" xfId="23" applyNumberFormat="1" applyFont="1" applyFill="1">
      <alignment horizontal="right" indent="1"/>
    </xf>
    <xf numFmtId="0" fontId="6" fillId="3" borderId="15" xfId="19" applyFont="1" applyBorder="1" applyAlignment="1">
      <alignment horizontal="left" indent="1"/>
    </xf>
    <xf numFmtId="0" fontId="0" fillId="3" borderId="15" xfId="19" applyFont="1" applyBorder="1"/>
    <xf numFmtId="0" fontId="6" fillId="3" borderId="4" xfId="19" applyFont="1" applyBorder="1" applyAlignment="1">
      <alignment horizontal="left" indent="1"/>
    </xf>
    <xf numFmtId="0" fontId="0" fillId="3" borderId="4" xfId="19" applyFont="1" applyBorder="1"/>
    <xf numFmtId="167" fontId="13" fillId="6" borderId="0" xfId="23" applyNumberFormat="1" applyFont="1" applyFill="1" applyBorder="1">
      <alignment horizontal="right" indent="1"/>
    </xf>
    <xf numFmtId="0" fontId="22" fillId="6" borderId="0" xfId="22" applyFont="1" applyFill="1" applyBorder="1" applyAlignment="1">
      <alignment horizontal="left" indent="1"/>
    </xf>
    <xf numFmtId="0" fontId="23" fillId="6" borderId="0" xfId="22" applyFont="1" applyFill="1" applyBorder="1"/>
    <xf numFmtId="167" fontId="24" fillId="3" borderId="15" xfId="23" applyNumberFormat="1" applyFont="1" applyFill="1" applyBorder="1">
      <alignment horizontal="right" indent="1"/>
    </xf>
    <xf numFmtId="167" fontId="24" fillId="3" borderId="4" xfId="23" applyNumberFormat="1" applyFont="1" applyFill="1" applyBorder="1">
      <alignment horizontal="right" indent="1"/>
    </xf>
    <xf numFmtId="0" fontId="28" fillId="0" borderId="0" xfId="0" applyFont="1"/>
    <xf numFmtId="0" fontId="4" fillId="0" borderId="0" xfId="0" applyFont="1" applyBorder="1" applyAlignment="1">
      <alignment horizontal="center"/>
    </xf>
    <xf numFmtId="22" fontId="6" fillId="0" borderId="0" xfId="0" applyNumberFormat="1" applyFont="1" applyBorder="1" applyAlignment="1">
      <alignment horizontal="center"/>
    </xf>
    <xf numFmtId="22" fontId="6" fillId="0" borderId="20" xfId="0" applyNumberFormat="1" applyFont="1" applyBorder="1"/>
    <xf numFmtId="168" fontId="6" fillId="0" borderId="21" xfId="0" applyNumberFormat="1" applyFont="1" applyBorder="1" applyAlignment="1">
      <alignment horizontal="left"/>
    </xf>
    <xf numFmtId="168" fontId="6" fillId="0" borderId="21" xfId="0" applyNumberFormat="1" applyFont="1" applyBorder="1"/>
    <xf numFmtId="0" fontId="7" fillId="0" borderId="0" xfId="0" applyFont="1"/>
    <xf numFmtId="0" fontId="33" fillId="0" borderId="0" xfId="2" applyFont="1" applyBorder="1" applyAlignment="1"/>
    <xf numFmtId="0" fontId="34" fillId="0" borderId="0" xfId="0" applyFont="1"/>
    <xf numFmtId="0" fontId="0" fillId="0" borderId="0" xfId="0" applyBorder="1" applyAlignment="1">
      <alignment horizontal="left"/>
    </xf>
    <xf numFmtId="167" fontId="17" fillId="0" borderId="19" xfId="0" applyNumberFormat="1" applyFont="1" applyBorder="1" applyAlignment="1">
      <alignment horizontal="center"/>
    </xf>
    <xf numFmtId="167" fontId="29" fillId="0" borderId="19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center"/>
    </xf>
    <xf numFmtId="0" fontId="31" fillId="0" borderId="0" xfId="0" applyFont="1" applyAlignment="1" applyProtection="1">
      <alignment horizontal="left"/>
      <protection locked="0"/>
    </xf>
    <xf numFmtId="0" fontId="31" fillId="0" borderId="22" xfId="0" applyFont="1" applyBorder="1" applyAlignment="1" applyProtection="1">
      <alignment horizontal="left"/>
      <protection locked="0"/>
    </xf>
    <xf numFmtId="167" fontId="18" fillId="8" borderId="19" xfId="0" applyNumberFormat="1" applyFont="1" applyFill="1" applyBorder="1" applyAlignment="1" applyProtection="1">
      <alignment horizontal="center"/>
      <protection locked="0"/>
    </xf>
    <xf numFmtId="167" fontId="18" fillId="7" borderId="19" xfId="0" applyNumberFormat="1" applyFont="1" applyFill="1" applyBorder="1" applyAlignment="1" applyProtection="1">
      <alignment horizontal="center"/>
      <protection locked="0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6" fillId="0" borderId="23" xfId="13" applyFont="1" applyBorder="1" applyAlignment="1" applyProtection="1">
      <alignment horizontal="center" vertical="top"/>
      <protection locked="0"/>
    </xf>
    <xf numFmtId="0" fontId="25" fillId="0" borderId="0" xfId="0" applyFont="1" applyAlignment="1">
      <alignment horizontal="center"/>
    </xf>
    <xf numFmtId="0" fontId="32" fillId="0" borderId="0" xfId="12" applyFont="1" applyBorder="1" applyAlignment="1">
      <alignment horizontal="right" vertical="center"/>
    </xf>
    <xf numFmtId="0" fontId="17" fillId="10" borderId="9" xfId="6" applyFont="1" applyFill="1" applyBorder="1" applyAlignment="1" applyProtection="1">
      <alignment horizontal="center" vertical="center"/>
      <protection locked="0"/>
    </xf>
    <xf numFmtId="0" fontId="17" fillId="10" borderId="10" xfId="6" applyFont="1" applyFill="1" applyBorder="1" applyAlignment="1" applyProtection="1">
      <alignment horizontal="center" vertical="center"/>
      <protection locked="0"/>
    </xf>
    <xf numFmtId="0" fontId="17" fillId="10" borderId="11" xfId="6" applyFont="1" applyFill="1" applyBorder="1" applyAlignment="1" applyProtection="1">
      <alignment horizontal="center" vertical="center"/>
      <protection locked="0"/>
    </xf>
    <xf numFmtId="0" fontId="18" fillId="10" borderId="9" xfId="0" applyFont="1" applyFill="1" applyBorder="1" applyAlignment="1" applyProtection="1">
      <alignment horizontal="center"/>
      <protection locked="0"/>
    </xf>
    <xf numFmtId="0" fontId="18" fillId="10" borderId="10" xfId="0" applyFont="1" applyFill="1" applyBorder="1" applyAlignment="1" applyProtection="1">
      <alignment horizontal="center"/>
      <protection locked="0"/>
    </xf>
    <xf numFmtId="0" fontId="18" fillId="10" borderId="11" xfId="0" applyFont="1" applyFill="1" applyBorder="1" applyAlignment="1" applyProtection="1">
      <alignment horizontal="center"/>
      <protection locked="0"/>
    </xf>
    <xf numFmtId="0" fontId="15" fillId="0" borderId="0" xfId="16" applyAlignment="1">
      <alignment horizontal="center"/>
    </xf>
    <xf numFmtId="0" fontId="11" fillId="0" borderId="0" xfId="15" applyAlignment="1">
      <alignment horizontal="center"/>
    </xf>
    <xf numFmtId="0" fontId="8" fillId="0" borderId="6" xfId="10" applyAlignment="1">
      <alignment horizontal="center"/>
    </xf>
    <xf numFmtId="0" fontId="8" fillId="0" borderId="2" xfId="11" applyAlignment="1">
      <alignment horizontal="center"/>
    </xf>
    <xf numFmtId="22" fontId="19" fillId="10" borderId="9" xfId="0" applyNumberFormat="1" applyFont="1" applyFill="1" applyBorder="1" applyAlignment="1" applyProtection="1">
      <alignment horizontal="center"/>
      <protection locked="0"/>
    </xf>
    <xf numFmtId="0" fontId="19" fillId="10" borderId="10" xfId="0" applyFont="1" applyFill="1" applyBorder="1" applyAlignment="1" applyProtection="1">
      <alignment horizontal="center"/>
      <protection locked="0"/>
    </xf>
    <xf numFmtId="0" fontId="19" fillId="10" borderId="11" xfId="0" applyFont="1" applyFill="1" applyBorder="1" applyAlignment="1" applyProtection="1">
      <alignment horizontal="center"/>
      <protection locked="0"/>
    </xf>
    <xf numFmtId="0" fontId="14" fillId="0" borderId="0" xfId="12" applyBorder="1" applyAlignment="1">
      <alignment horizontal="center" vertical="top"/>
    </xf>
    <xf numFmtId="0" fontId="9" fillId="0" borderId="0" xfId="13" applyBorder="1" applyAlignment="1">
      <alignment horizontal="center" vertical="top"/>
    </xf>
    <xf numFmtId="0" fontId="15" fillId="0" borderId="0" xfId="16" applyAlignment="1">
      <alignment horizontal="right"/>
    </xf>
    <xf numFmtId="0" fontId="20" fillId="0" borderId="12" xfId="16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12" xfId="0" applyFont="1" applyBorder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167" fontId="30" fillId="9" borderId="0" xfId="0" applyNumberFormat="1" applyFont="1" applyFill="1" applyBorder="1" applyAlignment="1">
      <alignment horizontal="center"/>
    </xf>
    <xf numFmtId="0" fontId="30" fillId="9" borderId="0" xfId="0" applyFont="1" applyFill="1" applyBorder="1" applyAlignment="1">
      <alignment horizontal="center"/>
    </xf>
    <xf numFmtId="0" fontId="6" fillId="3" borderId="14" xfId="19" applyFont="1" applyBorder="1" applyAlignment="1">
      <alignment horizontal="center"/>
    </xf>
    <xf numFmtId="0" fontId="8" fillId="0" borderId="0" xfId="11" applyBorder="1" applyAlignment="1">
      <alignment horizontal="center"/>
    </xf>
    <xf numFmtId="0" fontId="26" fillId="0" borderId="0" xfId="13" applyFont="1" applyBorder="1" applyAlignment="1">
      <alignment horizontal="center" vertical="top"/>
    </xf>
    <xf numFmtId="0" fontId="6" fillId="3" borderId="13" xfId="19" applyFont="1" applyBorder="1" applyAlignment="1">
      <alignment horizontal="center"/>
    </xf>
    <xf numFmtId="0" fontId="6" fillId="3" borderId="4" xfId="19" applyFont="1" applyBorder="1" applyAlignment="1">
      <alignment horizontal="left"/>
    </xf>
    <xf numFmtId="0" fontId="6" fillId="3" borderId="14" xfId="19" applyFont="1" applyBorder="1" applyAlignment="1">
      <alignment horizontal="left"/>
    </xf>
    <xf numFmtId="0" fontId="26" fillId="0" borderId="0" xfId="12" applyFont="1" applyBorder="1" applyAlignment="1">
      <alignment horizontal="center" vertical="center"/>
    </xf>
    <xf numFmtId="0" fontId="17" fillId="0" borderId="9" xfId="6" applyFont="1" applyBorder="1" applyAlignment="1" applyProtection="1">
      <alignment horizontal="center" vertical="center"/>
      <protection locked="0"/>
    </xf>
    <xf numFmtId="0" fontId="17" fillId="0" borderId="10" xfId="6" applyFont="1" applyBorder="1" applyAlignment="1" applyProtection="1">
      <alignment horizontal="center" vertical="center"/>
      <protection locked="0"/>
    </xf>
    <xf numFmtId="0" fontId="17" fillId="0" borderId="11" xfId="6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22" fontId="19" fillId="0" borderId="9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</cellXfs>
  <cellStyles count="25">
    <cellStyle name="Currency" xfId="24" builtinId="4"/>
    <cellStyle name="Days" xfId="5"/>
    <cellStyle name="Decimal" xfId="14"/>
    <cellStyle name="Heading 1" xfId="1" builtinId="16" customBuiltin="1"/>
    <cellStyle name="Heading 2" xfId="2" builtinId="17" customBuiltin="1"/>
    <cellStyle name="Her Name" xfId="15"/>
    <cellStyle name="Her Total Lost Shade" xfId="22"/>
    <cellStyle name="His Name" xfId="16"/>
    <cellStyle name="His Total Lost Shade" xfId="20"/>
    <cellStyle name="Normal" xfId="0" builtinId="0" customBuiltin="1"/>
    <cellStyle name="Percent" xfId="8" builtinId="5" customBuiltin="1"/>
    <cellStyle name="Right Indent" xfId="23"/>
    <cellStyle name="Small Headers" xfId="6"/>
    <cellStyle name="Stats Labels" xfId="17"/>
    <cellStyle name="Stats Shade" xfId="19"/>
    <cellStyle name="Top Entry" xfId="9"/>
    <cellStyle name="Top Entry Bottom Label Hers" xfId="13"/>
    <cellStyle name="Top Entry Bottom Label His" xfId="12"/>
    <cellStyle name="Top Entry Headers Hers" xfId="11"/>
    <cellStyle name="Top Entry Headers His" xfId="10"/>
    <cellStyle name="Total Lost" xfId="21"/>
    <cellStyle name="Total Lost Label" xfId="18"/>
    <cellStyle name="Underline" xfId="7"/>
    <cellStyle name="Weight Entries Hers" xfId="4"/>
    <cellStyle name="Weight Entries His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103346</xdr:colOff>
      <xdr:row>0</xdr:row>
      <xdr:rowOff>69055</xdr:rowOff>
    </xdr:from>
    <xdr:to>
      <xdr:col>2</xdr:col>
      <xdr:colOff>7143</xdr:colOff>
      <xdr:row>2</xdr:row>
      <xdr:rowOff>7141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" y="69055"/>
          <a:ext cx="487203" cy="628649"/>
        </a:xfrm>
        <a:prstGeom prst="rect">
          <a:avLst/>
        </a:prstGeom>
      </xdr:spPr>
    </xdr:pic>
    <xdr:clientData/>
  </xdr:twoCellAnchor>
  <xdr:twoCellAnchor editAs="oneCell">
    <xdr:from>
      <xdr:col>19</xdr:col>
      <xdr:colOff>238125</xdr:colOff>
      <xdr:row>1</xdr:row>
      <xdr:rowOff>28575</xdr:rowOff>
    </xdr:from>
    <xdr:to>
      <xdr:col>21</xdr:col>
      <xdr:colOff>199410</xdr:colOff>
      <xdr:row>9</xdr:row>
      <xdr:rowOff>57295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0" y="266700"/>
          <a:ext cx="1694835" cy="1676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103346</xdr:colOff>
      <xdr:row>0</xdr:row>
      <xdr:rowOff>57149</xdr:rowOff>
    </xdr:from>
    <xdr:to>
      <xdr:col>0</xdr:col>
      <xdr:colOff>558799</xdr:colOff>
      <xdr:row>1</xdr:row>
      <xdr:rowOff>447673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" y="295274"/>
          <a:ext cx="487203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Weight Loss Tracker">
      <a:dk1>
        <a:sysClr val="windowText" lastClr="000000"/>
      </a:dk1>
      <a:lt1>
        <a:sysClr val="window" lastClr="FFFFFF"/>
      </a:lt1>
      <a:dk2>
        <a:srgbClr val="66635A"/>
      </a:dk2>
      <a:lt2>
        <a:srgbClr val="FFFFFF"/>
      </a:lt2>
      <a:accent1>
        <a:srgbClr val="78BAC7"/>
      </a:accent1>
      <a:accent2>
        <a:srgbClr val="F66A59"/>
      </a:accent2>
      <a:accent3>
        <a:srgbClr val="A2CF29"/>
      </a:accent3>
      <a:accent4>
        <a:srgbClr val="FC9A42"/>
      </a:accent4>
      <a:accent5>
        <a:srgbClr val="CCB37D"/>
      </a:accent5>
      <a:accent6>
        <a:srgbClr val="B7709D"/>
      </a:accent6>
      <a:hlink>
        <a:srgbClr val="78BAC7"/>
      </a:hlink>
      <a:folHlink>
        <a:srgbClr val="B7709D"/>
      </a:folHlink>
    </a:clrScheme>
    <a:fontScheme name="150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2"/>
  <sheetViews>
    <sheetView showGridLines="0" tabSelected="1" zoomScaleNormal="100" zoomScaleSheetLayoutView="80" workbookViewId="0">
      <selection activeCell="F22" sqref="F22:H22"/>
    </sheetView>
  </sheetViews>
  <sheetFormatPr defaultRowHeight="18.75" customHeight="1" x14ac:dyDescent="0.2"/>
  <cols>
    <col min="1" max="1" width="3.5" customWidth="1"/>
    <col min="2" max="2" width="7.59765625" customWidth="1"/>
    <col min="3" max="3" width="3" customWidth="1"/>
    <col min="4" max="4" width="2.5" customWidth="1"/>
    <col min="5" max="5" width="16.8984375" bestFit="1" customWidth="1"/>
    <col min="6" max="6" width="12.69921875" customWidth="1"/>
    <col min="7" max="7" width="6.3984375" bestFit="1" customWidth="1"/>
    <col min="8" max="8" width="10.8984375" customWidth="1"/>
    <col min="9" max="9" width="13.3984375" customWidth="1"/>
    <col min="10" max="10" width="6.3984375" bestFit="1" customWidth="1"/>
    <col min="11" max="11" width="11.8984375" customWidth="1"/>
    <col min="12" max="12" width="13.59765625" customWidth="1"/>
    <col min="13" max="13" width="6.69921875" customWidth="1"/>
    <col min="14" max="14" width="12.19921875" customWidth="1"/>
    <col min="15" max="15" width="14.19921875" customWidth="1"/>
    <col min="16" max="16" width="7.09765625" customWidth="1"/>
    <col min="17" max="17" width="13.09765625" customWidth="1"/>
    <col min="18" max="18" width="12.5" customWidth="1"/>
    <col min="19" max="19" width="7.09765625" customWidth="1"/>
    <col min="20" max="20" width="10.19921875" customWidth="1"/>
    <col min="21" max="21" width="12.5" customWidth="1"/>
    <col min="22" max="22" width="7.09765625" customWidth="1"/>
    <col min="23" max="23" width="10.19921875" customWidth="1"/>
    <col min="24" max="24" width="12.5" customWidth="1"/>
    <col min="25" max="25" width="7.09765625" customWidth="1"/>
    <col min="26" max="26" width="10.19921875" customWidth="1"/>
  </cols>
  <sheetData>
    <row r="1" spans="1:26" ht="18.75" customHeight="1" x14ac:dyDescent="0.3">
      <c r="E1" s="45" t="s">
        <v>45</v>
      </c>
      <c r="F1" s="46"/>
      <c r="G1" s="46"/>
      <c r="H1" s="46"/>
      <c r="I1" s="46"/>
    </row>
    <row r="2" spans="1:26" ht="36.6" x14ac:dyDescent="0.2">
      <c r="E2" s="2" t="s">
        <v>60</v>
      </c>
    </row>
    <row r="3" spans="1:26" ht="18.75" customHeight="1" thickBot="1" x14ac:dyDescent="0.25"/>
    <row r="4" spans="1:26" ht="18.75" customHeight="1" thickBot="1" x14ac:dyDescent="0.25">
      <c r="A4" s="13" t="s">
        <v>0</v>
      </c>
      <c r="B4" s="13"/>
      <c r="C4" s="13"/>
      <c r="D4" s="67" t="s">
        <v>48</v>
      </c>
      <c r="E4" s="68"/>
      <c r="F4" s="68"/>
      <c r="G4" s="68"/>
      <c r="H4" s="68"/>
      <c r="I4" s="68"/>
      <c r="J4" s="68"/>
      <c r="K4" s="69"/>
      <c r="M4" s="44" t="s">
        <v>55</v>
      </c>
    </row>
    <row r="5" spans="1:26" ht="6" customHeight="1" x14ac:dyDescent="0.2">
      <c r="D5" s="14"/>
      <c r="E5" s="15"/>
      <c r="F5" s="15"/>
      <c r="G5" s="15"/>
      <c r="H5" s="15"/>
      <c r="I5" s="15"/>
      <c r="J5" s="15"/>
      <c r="K5" s="16"/>
    </row>
    <row r="6" spans="1:26" ht="18.75" customHeight="1" thickBot="1" x14ac:dyDescent="0.25">
      <c r="D6" s="15"/>
      <c r="E6" s="15"/>
      <c r="F6" s="15"/>
      <c r="G6" s="15"/>
      <c r="H6" s="15"/>
      <c r="I6" s="15"/>
      <c r="J6" s="15"/>
      <c r="K6" s="15"/>
    </row>
    <row r="7" spans="1:26" ht="15.75" customHeight="1" thickBot="1" x14ac:dyDescent="0.35">
      <c r="A7" s="13" t="s">
        <v>1</v>
      </c>
      <c r="D7" s="70" t="s">
        <v>3</v>
      </c>
      <c r="E7" s="71"/>
      <c r="F7" s="71"/>
      <c r="G7" s="71"/>
      <c r="H7" s="71"/>
      <c r="I7" s="71"/>
      <c r="J7" s="71"/>
      <c r="K7" s="72"/>
      <c r="P7" s="12"/>
      <c r="Q7" s="12"/>
      <c r="S7" s="12"/>
      <c r="T7" s="12"/>
      <c r="V7" s="12"/>
      <c r="W7" s="12"/>
      <c r="Y7" s="12"/>
      <c r="Z7" s="12"/>
    </row>
    <row r="8" spans="1:26" ht="4.5" customHeight="1" x14ac:dyDescent="0.2">
      <c r="D8" s="15"/>
      <c r="E8" s="15"/>
      <c r="F8" s="15"/>
      <c r="G8" s="15"/>
      <c r="H8" s="15"/>
      <c r="I8" s="15"/>
      <c r="J8" s="15"/>
      <c r="K8" s="15"/>
    </row>
    <row r="9" spans="1:26" ht="11.4" x14ac:dyDescent="0.2">
      <c r="D9" s="15"/>
      <c r="E9" s="15"/>
      <c r="F9" s="15"/>
      <c r="G9" s="15"/>
      <c r="H9" s="15"/>
      <c r="I9" s="15"/>
      <c r="J9" s="15"/>
      <c r="K9" s="15"/>
    </row>
    <row r="10" spans="1:26" ht="29.25" customHeight="1" x14ac:dyDescent="0.25">
      <c r="A10" s="73" t="s">
        <v>4</v>
      </c>
      <c r="B10" s="73"/>
      <c r="C10" s="73"/>
      <c r="D10" s="73"/>
      <c r="E10" s="73"/>
      <c r="H10" s="74" t="s">
        <v>5</v>
      </c>
      <c r="I10" s="74"/>
      <c r="J10" s="74"/>
      <c r="K10" s="74"/>
      <c r="L10" s="74"/>
      <c r="M10" s="74"/>
      <c r="O10" t="s">
        <v>28</v>
      </c>
    </row>
    <row r="11" spans="1:26" ht="15.75" customHeight="1" thickBot="1" x14ac:dyDescent="0.25">
      <c r="A11" s="75" t="s">
        <v>56</v>
      </c>
      <c r="B11" s="75"/>
      <c r="C11" s="75"/>
      <c r="D11" s="75"/>
      <c r="E11" s="75"/>
      <c r="H11" s="76" t="s">
        <v>57</v>
      </c>
      <c r="I11" s="76"/>
      <c r="J11" s="76"/>
      <c r="K11" s="76"/>
      <c r="L11" s="76"/>
      <c r="M11" s="76"/>
      <c r="O11" t="s">
        <v>43</v>
      </c>
    </row>
    <row r="12" spans="1:26" ht="18.75" customHeight="1" thickBot="1" x14ac:dyDescent="0.25">
      <c r="E12" s="1"/>
      <c r="O12" t="s">
        <v>44</v>
      </c>
    </row>
    <row r="13" spans="1:26" ht="26.25" customHeight="1" thickBot="1" x14ac:dyDescent="0.3">
      <c r="A13" s="77">
        <v>45842.625</v>
      </c>
      <c r="B13" s="78"/>
      <c r="C13" s="78"/>
      <c r="D13" s="78"/>
      <c r="E13" s="79"/>
      <c r="H13" s="77">
        <v>45845.75</v>
      </c>
      <c r="I13" s="78"/>
      <c r="J13" s="78"/>
      <c r="K13" s="78"/>
      <c r="L13" s="78"/>
      <c r="M13" s="79"/>
      <c r="O13" s="63" t="s">
        <v>35</v>
      </c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21" customHeight="1" x14ac:dyDescent="0.2">
      <c r="A14" s="80" t="s">
        <v>6</v>
      </c>
      <c r="B14" s="80"/>
      <c r="C14" s="80"/>
      <c r="D14" s="80"/>
      <c r="E14" s="80"/>
      <c r="H14" s="81" t="s">
        <v>6</v>
      </c>
      <c r="I14" s="81"/>
      <c r="J14" s="81"/>
      <c r="K14" s="81"/>
      <c r="L14" s="81"/>
      <c r="M14" s="81"/>
      <c r="O14" s="23" t="s">
        <v>40</v>
      </c>
    </row>
    <row r="15" spans="1:26" ht="21" customHeight="1" x14ac:dyDescent="0.25">
      <c r="A15" s="73"/>
      <c r="B15" s="73"/>
      <c r="C15" s="73"/>
      <c r="D15" s="73"/>
      <c r="E15" s="73"/>
      <c r="H15" s="21"/>
      <c r="I15" s="21"/>
      <c r="J15" s="21"/>
      <c r="K15" s="21"/>
      <c r="L15" s="21"/>
      <c r="M15" s="21"/>
      <c r="O15" t="s">
        <v>58</v>
      </c>
    </row>
    <row r="16" spans="1:26" ht="21" customHeight="1" x14ac:dyDescent="0.3">
      <c r="A16" s="82" t="s">
        <v>7</v>
      </c>
      <c r="B16" s="82"/>
      <c r="C16" s="82"/>
      <c r="D16" s="82"/>
      <c r="E16" s="82"/>
      <c r="F16" s="20">
        <f>(INT(H13-A13))</f>
        <v>3</v>
      </c>
      <c r="G16" s="39"/>
      <c r="H16" s="19" t="s">
        <v>8</v>
      </c>
      <c r="I16" s="19"/>
      <c r="J16" s="19"/>
      <c r="K16" s="83">
        <f>ROUND((((H13-A13)-F16)*24),2)</f>
        <v>3</v>
      </c>
      <c r="L16" s="83"/>
      <c r="M16" s="19" t="s">
        <v>9</v>
      </c>
    </row>
    <row r="17" spans="1:26" ht="21" customHeight="1" x14ac:dyDescent="0.2">
      <c r="A17" s="22"/>
      <c r="B17" s="22"/>
      <c r="C17" s="22"/>
      <c r="D17" s="22"/>
      <c r="E17" s="22"/>
      <c r="H17" s="21"/>
      <c r="I17" s="21"/>
      <c r="J17" s="21"/>
      <c r="K17" s="21"/>
      <c r="L17" s="21"/>
      <c r="M17" s="21"/>
    </row>
    <row r="18" spans="1:26" ht="21" customHeight="1" x14ac:dyDescent="0.2">
      <c r="A18" s="66" t="s">
        <v>59</v>
      </c>
      <c r="B18" s="66"/>
      <c r="C18" s="66"/>
      <c r="D18" s="66"/>
      <c r="E18" s="66"/>
      <c r="F18" s="64"/>
      <c r="G18" s="64"/>
      <c r="H18" s="64"/>
      <c r="I18" s="64"/>
      <c r="J18" s="64"/>
      <c r="K18" s="64"/>
      <c r="L18" s="64"/>
      <c r="M18" s="64"/>
      <c r="O18" s="65" t="str">
        <f>IF(D7="Out-of-State Per Diem ($115/Day)","USE THIS TABLE"," ")</f>
        <v xml:space="preserve"> </v>
      </c>
      <c r="P18" s="65"/>
      <c r="Q18" s="65"/>
      <c r="R18" s="65"/>
      <c r="S18" s="65"/>
    </row>
    <row r="19" spans="1:26" ht="18.75" customHeight="1" thickBot="1" x14ac:dyDescent="0.25"/>
    <row r="20" spans="1:26" ht="18.75" customHeight="1" x14ac:dyDescent="0.2">
      <c r="F20" s="60" t="s">
        <v>22</v>
      </c>
      <c r="G20" s="61"/>
      <c r="H20" s="62"/>
      <c r="I20" s="60" t="s">
        <v>25</v>
      </c>
      <c r="J20" s="61"/>
      <c r="K20" s="62"/>
      <c r="L20" s="60" t="s">
        <v>26</v>
      </c>
      <c r="M20" s="61"/>
      <c r="N20" s="62"/>
      <c r="O20" s="60" t="s">
        <v>27</v>
      </c>
      <c r="P20" s="61"/>
      <c r="Q20" s="62"/>
      <c r="R20" s="60" t="s">
        <v>29</v>
      </c>
      <c r="S20" s="61"/>
      <c r="T20" s="62"/>
      <c r="U20" s="60" t="s">
        <v>30</v>
      </c>
      <c r="V20" s="61"/>
      <c r="W20" s="62"/>
      <c r="X20" s="60" t="s">
        <v>31</v>
      </c>
      <c r="Y20" s="61"/>
      <c r="Z20" s="62"/>
    </row>
    <row r="21" spans="1:26" ht="18.75" customHeight="1" x14ac:dyDescent="0.2">
      <c r="F21" s="41">
        <f>IF(F16&gt;=1,A13,"NOT FULL DAY ")</f>
        <v>45842.625</v>
      </c>
      <c r="G21" s="40" t="s">
        <v>24</v>
      </c>
      <c r="H21" s="42">
        <f>F21+1</f>
        <v>45843.625</v>
      </c>
      <c r="I21" s="41">
        <f>IF(F16&gt;=2,H21,"DO NOT USE")</f>
        <v>45843.625</v>
      </c>
      <c r="J21" s="40" t="s">
        <v>24</v>
      </c>
      <c r="K21" s="43">
        <f>I21+1</f>
        <v>45844.625</v>
      </c>
      <c r="L21" s="41">
        <f>IF(F16&gt;=3,K21,"DO NOT USE")</f>
        <v>45844.625</v>
      </c>
      <c r="M21" s="40" t="s">
        <v>24</v>
      </c>
      <c r="N21" s="43">
        <f>L21+1</f>
        <v>45845.625</v>
      </c>
      <c r="O21" s="41" t="str">
        <f>IF(F16&gt;=4,N21,"DO NOT USE")</f>
        <v>DO NOT USE</v>
      </c>
      <c r="P21" s="40" t="s">
        <v>24</v>
      </c>
      <c r="Q21" s="43" t="e">
        <f>O21+1</f>
        <v>#VALUE!</v>
      </c>
      <c r="R21" s="41" t="str">
        <f>IF(F16&gt;=5,Q21,"DO NOT USE")</f>
        <v>DO NOT USE</v>
      </c>
      <c r="S21" s="40" t="s">
        <v>24</v>
      </c>
      <c r="T21" s="43" t="e">
        <f>R21+1</f>
        <v>#VALUE!</v>
      </c>
      <c r="U21" s="41" t="str">
        <f>IF(F16&gt;=6,T21,"DO NOT USE")</f>
        <v>DO NOT USE</v>
      </c>
      <c r="V21" s="40" t="s">
        <v>24</v>
      </c>
      <c r="W21" s="43" t="e">
        <f>U21+1</f>
        <v>#VALUE!</v>
      </c>
      <c r="X21" s="41" t="str">
        <f>IF(F16&gt;=7,W21,"DO NOT USE")</f>
        <v>DO NOT USE</v>
      </c>
      <c r="Y21" s="40" t="s">
        <v>24</v>
      </c>
      <c r="Z21" s="43" t="e">
        <f>X21+1</f>
        <v>#VALUE!</v>
      </c>
    </row>
    <row r="22" spans="1:26" ht="18.75" customHeight="1" x14ac:dyDescent="0.3">
      <c r="A22" s="52" t="s">
        <v>36</v>
      </c>
      <c r="B22" s="52"/>
      <c r="C22" s="52"/>
      <c r="D22" s="52"/>
      <c r="E22" s="53"/>
      <c r="F22" s="59">
        <v>0</v>
      </c>
      <c r="G22" s="59"/>
      <c r="H22" s="59"/>
      <c r="I22" s="59">
        <v>0</v>
      </c>
      <c r="J22" s="59"/>
      <c r="K22" s="59"/>
      <c r="L22" s="59">
        <v>0</v>
      </c>
      <c r="M22" s="59"/>
      <c r="N22" s="59"/>
      <c r="O22" s="59">
        <v>0</v>
      </c>
      <c r="P22" s="59"/>
      <c r="Q22" s="59"/>
      <c r="R22" s="59">
        <v>0</v>
      </c>
      <c r="S22" s="59"/>
      <c r="T22" s="59"/>
      <c r="U22" s="59">
        <v>0</v>
      </c>
      <c r="V22" s="59"/>
      <c r="W22" s="59"/>
      <c r="X22" s="59">
        <v>0</v>
      </c>
      <c r="Y22" s="59"/>
      <c r="Z22" s="59"/>
    </row>
    <row r="23" spans="1:26" ht="18.75" customHeight="1" x14ac:dyDescent="0.3">
      <c r="A23" s="52" t="s">
        <v>32</v>
      </c>
      <c r="B23" s="52"/>
      <c r="C23" s="52"/>
      <c r="D23" s="52"/>
      <c r="E23" s="53"/>
      <c r="F23" s="58">
        <v>0</v>
      </c>
      <c r="G23" s="58"/>
      <c r="H23" s="58"/>
      <c r="I23" s="58">
        <v>0</v>
      </c>
      <c r="J23" s="58"/>
      <c r="K23" s="58"/>
      <c r="L23" s="58">
        <v>0</v>
      </c>
      <c r="M23" s="58"/>
      <c r="N23" s="58"/>
      <c r="O23" s="58">
        <v>0</v>
      </c>
      <c r="P23" s="58"/>
      <c r="Q23" s="58"/>
      <c r="R23" s="58">
        <v>0</v>
      </c>
      <c r="S23" s="58"/>
      <c r="T23" s="58"/>
      <c r="U23" s="58">
        <v>0</v>
      </c>
      <c r="V23" s="58"/>
      <c r="W23" s="58"/>
      <c r="X23" s="58">
        <v>0</v>
      </c>
      <c r="Y23" s="58"/>
      <c r="Z23" s="58"/>
    </row>
    <row r="24" spans="1:26" ht="18.75" customHeight="1" x14ac:dyDescent="0.3">
      <c r="A24" s="52" t="s">
        <v>33</v>
      </c>
      <c r="B24" s="52"/>
      <c r="C24" s="52"/>
      <c r="D24" s="52"/>
      <c r="E24" s="53"/>
      <c r="F24" s="59">
        <v>0</v>
      </c>
      <c r="G24" s="59"/>
      <c r="H24" s="59"/>
      <c r="I24" s="59">
        <v>0</v>
      </c>
      <c r="J24" s="59"/>
      <c r="K24" s="59"/>
      <c r="L24" s="59">
        <v>0</v>
      </c>
      <c r="M24" s="59"/>
      <c r="N24" s="59"/>
      <c r="O24" s="59">
        <v>0</v>
      </c>
      <c r="P24" s="59"/>
      <c r="Q24" s="59"/>
      <c r="R24" s="59">
        <v>0</v>
      </c>
      <c r="S24" s="59"/>
      <c r="T24" s="59"/>
      <c r="U24" s="59">
        <v>0</v>
      </c>
      <c r="V24" s="59"/>
      <c r="W24" s="59"/>
      <c r="X24" s="59">
        <v>0</v>
      </c>
      <c r="Y24" s="59"/>
      <c r="Z24" s="59"/>
    </row>
    <row r="25" spans="1:26" ht="18.75" customHeight="1" x14ac:dyDescent="0.3">
      <c r="A25" s="52" t="s">
        <v>34</v>
      </c>
      <c r="B25" s="52"/>
      <c r="C25" s="52"/>
      <c r="D25" s="52"/>
      <c r="E25" s="53"/>
      <c r="F25" s="58">
        <v>0</v>
      </c>
      <c r="G25" s="58"/>
      <c r="H25" s="58"/>
      <c r="I25" s="58">
        <v>0</v>
      </c>
      <c r="J25" s="58"/>
      <c r="K25" s="58"/>
      <c r="L25" s="58">
        <v>0</v>
      </c>
      <c r="M25" s="58"/>
      <c r="N25" s="58"/>
      <c r="O25" s="58">
        <v>0</v>
      </c>
      <c r="P25" s="58"/>
      <c r="Q25" s="58"/>
      <c r="R25" s="58">
        <v>0</v>
      </c>
      <c r="S25" s="58"/>
      <c r="T25" s="58"/>
      <c r="U25" s="58">
        <v>0</v>
      </c>
      <c r="V25" s="58"/>
      <c r="W25" s="58"/>
      <c r="X25" s="58">
        <v>0</v>
      </c>
      <c r="Y25" s="58"/>
      <c r="Z25" s="58"/>
    </row>
    <row r="26" spans="1:26" ht="18.75" customHeight="1" x14ac:dyDescent="0.3">
      <c r="A26" s="56" t="s">
        <v>46</v>
      </c>
      <c r="B26" s="56"/>
      <c r="C26" s="56"/>
      <c r="D26" s="56"/>
      <c r="E26" s="57"/>
      <c r="F26" s="59">
        <v>0</v>
      </c>
      <c r="G26" s="59"/>
      <c r="H26" s="59"/>
      <c r="I26" s="59">
        <v>0</v>
      </c>
      <c r="J26" s="59"/>
      <c r="K26" s="59"/>
      <c r="L26" s="59">
        <v>0</v>
      </c>
      <c r="M26" s="59"/>
      <c r="N26" s="59"/>
      <c r="O26" s="59">
        <v>0</v>
      </c>
      <c r="P26" s="59"/>
      <c r="Q26" s="59"/>
      <c r="R26" s="59">
        <v>0</v>
      </c>
      <c r="S26" s="59"/>
      <c r="T26" s="59"/>
      <c r="U26" s="59">
        <v>0</v>
      </c>
      <c r="V26" s="59"/>
      <c r="W26" s="59"/>
      <c r="X26" s="59">
        <v>0</v>
      </c>
      <c r="Y26" s="59"/>
      <c r="Z26" s="59"/>
    </row>
    <row r="27" spans="1:26" ht="18.75" customHeight="1" x14ac:dyDescent="0.3">
      <c r="A27" s="56" t="s">
        <v>47</v>
      </c>
      <c r="B27" s="56"/>
      <c r="C27" s="56"/>
      <c r="D27" s="56"/>
      <c r="E27" s="57"/>
      <c r="F27" s="58">
        <v>0</v>
      </c>
      <c r="G27" s="58"/>
      <c r="H27" s="58"/>
      <c r="I27" s="58">
        <v>0</v>
      </c>
      <c r="J27" s="58"/>
      <c r="K27" s="58"/>
      <c r="L27" s="58">
        <v>0</v>
      </c>
      <c r="M27" s="58"/>
      <c r="N27" s="58"/>
      <c r="O27" s="58">
        <v>0</v>
      </c>
      <c r="P27" s="58"/>
      <c r="Q27" s="58"/>
      <c r="R27" s="58">
        <v>0</v>
      </c>
      <c r="S27" s="58"/>
      <c r="T27" s="58"/>
      <c r="U27" s="58">
        <v>0</v>
      </c>
      <c r="V27" s="58"/>
      <c r="W27" s="58"/>
      <c r="X27" s="58">
        <v>0</v>
      </c>
      <c r="Y27" s="58"/>
      <c r="Z27" s="58"/>
    </row>
    <row r="28" spans="1:26" ht="18.75" customHeight="1" x14ac:dyDescent="0.3">
      <c r="A28" s="50" t="s">
        <v>37</v>
      </c>
      <c r="B28" s="50"/>
      <c r="C28" s="50"/>
      <c r="D28" s="50"/>
      <c r="E28" s="51"/>
      <c r="F28" s="48">
        <f>IF(F22&lt;=315,F22,215)</f>
        <v>0</v>
      </c>
      <c r="G28" s="48"/>
      <c r="H28" s="48"/>
      <c r="I28" s="48">
        <f>IF(I22&lt;=315,I22,215)</f>
        <v>0</v>
      </c>
      <c r="J28" s="48"/>
      <c r="K28" s="48"/>
      <c r="L28" s="48">
        <f>IF(L22&lt;=315,L22,215)</f>
        <v>0</v>
      </c>
      <c r="M28" s="48"/>
      <c r="N28" s="48"/>
      <c r="O28" s="48">
        <f>IF(O22&lt;=315,O22,215)</f>
        <v>0</v>
      </c>
      <c r="P28" s="48"/>
      <c r="Q28" s="48"/>
      <c r="R28" s="48">
        <f>IF(R22&lt;=315,R22,215)</f>
        <v>0</v>
      </c>
      <c r="S28" s="48"/>
      <c r="T28" s="48"/>
      <c r="U28" s="48">
        <f>IF(U22&lt;=315,U22,215)</f>
        <v>0</v>
      </c>
      <c r="V28" s="48"/>
      <c r="W28" s="48"/>
      <c r="X28" s="48">
        <f>IF(X22&lt;=315,X22,215)</f>
        <v>0</v>
      </c>
      <c r="Y28" s="48"/>
      <c r="Z28" s="48"/>
    </row>
    <row r="29" spans="1:26" ht="18.75" customHeight="1" x14ac:dyDescent="0.3">
      <c r="A29" s="52" t="s">
        <v>38</v>
      </c>
      <c r="B29" s="52"/>
      <c r="C29" s="52"/>
      <c r="D29" s="52"/>
      <c r="E29" s="53"/>
      <c r="F29" s="49">
        <f>SUM(F22:H28)</f>
        <v>0</v>
      </c>
      <c r="G29" s="49"/>
      <c r="H29" s="49"/>
      <c r="I29" s="49">
        <f>SUM(I22:K28)</f>
        <v>0</v>
      </c>
      <c r="J29" s="49"/>
      <c r="K29" s="49"/>
      <c r="L29" s="49">
        <f>SUM(L22:N28)</f>
        <v>0</v>
      </c>
      <c r="M29" s="49"/>
      <c r="N29" s="49"/>
      <c r="O29" s="49">
        <f>SUM(O22:Q28)</f>
        <v>0</v>
      </c>
      <c r="P29" s="49"/>
      <c r="Q29" s="49"/>
      <c r="R29" s="49">
        <f>SUM(R22:T28)</f>
        <v>0</v>
      </c>
      <c r="S29" s="49"/>
      <c r="T29" s="49"/>
      <c r="U29" s="49">
        <f>SUM(U22:W28)</f>
        <v>0</v>
      </c>
      <c r="V29" s="49"/>
      <c r="W29" s="49"/>
      <c r="X29" s="49">
        <f>SUM(X22:Z28)</f>
        <v>0</v>
      </c>
      <c r="Y29" s="49"/>
      <c r="Z29" s="49"/>
    </row>
    <row r="30" spans="1:26" ht="18.75" customHeight="1" x14ac:dyDescent="0.2">
      <c r="A30" s="54"/>
      <c r="B30" s="54"/>
      <c r="C30" s="54"/>
      <c r="D30" s="54"/>
      <c r="E30" s="54"/>
    </row>
    <row r="31" spans="1:26" ht="18.75" customHeight="1" x14ac:dyDescent="0.3">
      <c r="A31" s="50" t="s">
        <v>61</v>
      </c>
      <c r="B31" s="50"/>
      <c r="C31" s="50"/>
      <c r="D31" s="50"/>
      <c r="E31" s="51"/>
      <c r="F31" s="48">
        <f>F16*70</f>
        <v>210</v>
      </c>
      <c r="G31" s="48"/>
      <c r="H31" s="48"/>
    </row>
    <row r="32" spans="1:26" ht="18.75" customHeight="1" x14ac:dyDescent="0.2">
      <c r="A32" s="47"/>
      <c r="B32" s="47"/>
      <c r="C32" s="47"/>
      <c r="D32" s="47"/>
      <c r="E32" s="47"/>
    </row>
    <row r="33" spans="1:26" ht="18.75" customHeight="1" x14ac:dyDescent="0.3">
      <c r="A33" s="50" t="s">
        <v>41</v>
      </c>
      <c r="B33" s="50"/>
      <c r="C33" s="50"/>
      <c r="D33" s="50"/>
      <c r="E33" s="51"/>
      <c r="F33" s="48">
        <f>IF(K16&lt;2,0,IF(K16&lt;6,20,IF(K16&lt;12,50,70)))</f>
        <v>20</v>
      </c>
      <c r="G33" s="48"/>
      <c r="H33" s="48"/>
      <c r="L33" s="84" t="s">
        <v>51</v>
      </c>
      <c r="M33" s="84"/>
      <c r="N33" s="84"/>
      <c r="O33" s="85"/>
      <c r="P33" s="85"/>
      <c r="Q33" s="85"/>
      <c r="R33" s="84" t="s">
        <v>54</v>
      </c>
      <c r="S33" s="84"/>
      <c r="T33" s="84"/>
      <c r="U33" s="84"/>
      <c r="V33" s="55"/>
      <c r="W33" s="55"/>
      <c r="X33" s="55"/>
      <c r="Y33" s="55"/>
    </row>
    <row r="35" spans="1:26" ht="18.75" customHeight="1" x14ac:dyDescent="0.3">
      <c r="A35" s="88" t="s">
        <v>39</v>
      </c>
      <c r="B35" s="88"/>
      <c r="C35" s="88"/>
      <c r="D35" s="88"/>
      <c r="E35" s="89"/>
      <c r="F35" s="90">
        <f>SUM(F29:Z29,F31,F33)</f>
        <v>230</v>
      </c>
      <c r="G35" s="91"/>
      <c r="H35" s="91"/>
      <c r="L35" s="84" t="s">
        <v>52</v>
      </c>
      <c r="M35" s="84"/>
      <c r="N35" s="84"/>
      <c r="O35" s="85"/>
      <c r="P35" s="85"/>
      <c r="Q35" s="85"/>
      <c r="R35" s="84" t="s">
        <v>53</v>
      </c>
      <c r="S35" s="84"/>
      <c r="T35" s="84"/>
      <c r="U35" s="84"/>
      <c r="V35" s="55"/>
      <c r="W35" s="55"/>
      <c r="X35" s="55"/>
      <c r="Y35" s="55"/>
    </row>
    <row r="36" spans="1:26" ht="18.75" customHeight="1" x14ac:dyDescent="0.2">
      <c r="A36" s="38" t="s">
        <v>23</v>
      </c>
      <c r="Y36" s="25" t="s">
        <v>62</v>
      </c>
      <c r="Z36" s="25"/>
    </row>
    <row r="37" spans="1:26" ht="18.75" customHeight="1" x14ac:dyDescent="0.3">
      <c r="A37" s="86"/>
      <c r="B37" s="86"/>
      <c r="C37" s="86"/>
      <c r="D37" s="86"/>
      <c r="E37" s="86"/>
      <c r="F37" s="87"/>
      <c r="G37" s="87"/>
      <c r="H37" s="87"/>
      <c r="I37" s="87"/>
    </row>
    <row r="42" spans="1:26" ht="32.25" customHeight="1" x14ac:dyDescent="0.2"/>
  </sheetData>
  <sheetProtection sheet="1" selectLockedCells="1"/>
  <mergeCells count="105">
    <mergeCell ref="V35:Y35"/>
    <mergeCell ref="L33:N33"/>
    <mergeCell ref="L35:N35"/>
    <mergeCell ref="O33:Q33"/>
    <mergeCell ref="O35:Q35"/>
    <mergeCell ref="R35:U35"/>
    <mergeCell ref="R33:U33"/>
    <mergeCell ref="A37:E37"/>
    <mergeCell ref="F37:I37"/>
    <mergeCell ref="A35:E35"/>
    <mergeCell ref="F35:H35"/>
    <mergeCell ref="A18:E18"/>
    <mergeCell ref="F23:H23"/>
    <mergeCell ref="F24:H24"/>
    <mergeCell ref="F25:H25"/>
    <mergeCell ref="F26:H26"/>
    <mergeCell ref="F27:H27"/>
    <mergeCell ref="A31:E31"/>
    <mergeCell ref="F31:H31"/>
    <mergeCell ref="D4:K4"/>
    <mergeCell ref="D7:K7"/>
    <mergeCell ref="A10:E10"/>
    <mergeCell ref="H10:M10"/>
    <mergeCell ref="A11:E11"/>
    <mergeCell ref="H11:M11"/>
    <mergeCell ref="A22:E22"/>
    <mergeCell ref="A13:E13"/>
    <mergeCell ref="H13:M13"/>
    <mergeCell ref="A14:E14"/>
    <mergeCell ref="H14:M14"/>
    <mergeCell ref="A15:E15"/>
    <mergeCell ref="A16:E16"/>
    <mergeCell ref="K16:L16"/>
    <mergeCell ref="O13:Z13"/>
    <mergeCell ref="F18:M18"/>
    <mergeCell ref="I26:K26"/>
    <mergeCell ref="I27:K27"/>
    <mergeCell ref="O18:S18"/>
    <mergeCell ref="I23:K23"/>
    <mergeCell ref="I24:K24"/>
    <mergeCell ref="I25:K25"/>
    <mergeCell ref="U20:W20"/>
    <mergeCell ref="X23:Z23"/>
    <mergeCell ref="L24:N24"/>
    <mergeCell ref="O24:Q24"/>
    <mergeCell ref="R24:T24"/>
    <mergeCell ref="U24:W24"/>
    <mergeCell ref="X24:Z24"/>
    <mergeCell ref="X20:Z20"/>
    <mergeCell ref="F22:H22"/>
    <mergeCell ref="I22:K22"/>
    <mergeCell ref="L22:N22"/>
    <mergeCell ref="O22:Q22"/>
    <mergeCell ref="R22:T22"/>
    <mergeCell ref="U22:W22"/>
    <mergeCell ref="X22:Z22"/>
    <mergeCell ref="L20:N20"/>
    <mergeCell ref="O20:Q20"/>
    <mergeCell ref="I20:K20"/>
    <mergeCell ref="F20:H20"/>
    <mergeCell ref="R20:T20"/>
    <mergeCell ref="A23:E23"/>
    <mergeCell ref="A24:E24"/>
    <mergeCell ref="A25:E25"/>
    <mergeCell ref="A26:E26"/>
    <mergeCell ref="A27:E27"/>
    <mergeCell ref="U25:W25"/>
    <mergeCell ref="X25:Z25"/>
    <mergeCell ref="L26:N26"/>
    <mergeCell ref="O26:Q26"/>
    <mergeCell ref="R26:T26"/>
    <mergeCell ref="U26:W26"/>
    <mergeCell ref="X26:Z26"/>
    <mergeCell ref="L27:N27"/>
    <mergeCell ref="O27:Q27"/>
    <mergeCell ref="R27:T27"/>
    <mergeCell ref="U27:W27"/>
    <mergeCell ref="X27:Z27"/>
    <mergeCell ref="L25:N25"/>
    <mergeCell ref="O25:Q25"/>
    <mergeCell ref="R25:T25"/>
    <mergeCell ref="L23:N23"/>
    <mergeCell ref="O23:Q23"/>
    <mergeCell ref="R23:T23"/>
    <mergeCell ref="U23:W23"/>
    <mergeCell ref="U28:W28"/>
    <mergeCell ref="U29:W29"/>
    <mergeCell ref="X28:Z28"/>
    <mergeCell ref="X29:Z29"/>
    <mergeCell ref="F33:H33"/>
    <mergeCell ref="A33:E33"/>
    <mergeCell ref="L28:N28"/>
    <mergeCell ref="L29:N29"/>
    <mergeCell ref="O28:Q28"/>
    <mergeCell ref="O29:Q29"/>
    <mergeCell ref="R28:T28"/>
    <mergeCell ref="R29:T29"/>
    <mergeCell ref="A29:E29"/>
    <mergeCell ref="A30:E30"/>
    <mergeCell ref="F28:H28"/>
    <mergeCell ref="F29:H29"/>
    <mergeCell ref="I28:K28"/>
    <mergeCell ref="I29:K29"/>
    <mergeCell ref="V33:Y33"/>
    <mergeCell ref="A28:E28"/>
  </mergeCells>
  <conditionalFormatting sqref="O21">
    <cfRule type="cellIs" dxfId="2" priority="2" operator="equal">
      <formula>"DO NOT USE"</formula>
    </cfRule>
    <cfRule type="cellIs" dxfId="1" priority="3" operator="equal">
      <formula>"""DO NOT USE"""</formula>
    </cfRule>
  </conditionalFormatting>
  <conditionalFormatting sqref="F21 I21 L21 R21 U21 X21">
    <cfRule type="cellIs" dxfId="0" priority="1" operator="equal">
      <formula>"DO NOT USE"</formula>
    </cfRule>
  </conditionalFormatting>
  <dataValidations count="1">
    <dataValidation type="list" allowBlank="1" showInputMessage="1" showErrorMessage="1" sqref="D7:K7">
      <formula1>Actuals2</formula1>
    </dataValidation>
  </dataValidations>
  <printOptions horizontalCentered="1" verticalCentered="1"/>
  <pageMargins left="0.25" right="0.25" top="0.75" bottom="0.75" header="0.3" footer="0.3"/>
  <pageSetup scale="5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R28"/>
  <sheetViews>
    <sheetView showGridLines="0" topLeftCell="A4" zoomScaleNormal="100" zoomScaleSheetLayoutView="90" workbookViewId="0">
      <selection activeCell="F20" sqref="F20"/>
    </sheetView>
  </sheetViews>
  <sheetFormatPr defaultRowHeight="18.75" customHeight="1" x14ac:dyDescent="0.2"/>
  <cols>
    <col min="1" max="1" width="8" customWidth="1"/>
    <col min="2" max="2" width="3.5" customWidth="1"/>
    <col min="3" max="3" width="7.59765625" customWidth="1"/>
    <col min="4" max="4" width="3" customWidth="1"/>
    <col min="5" max="5" width="2.5" customWidth="1"/>
    <col min="6" max="6" width="16.8984375" bestFit="1" customWidth="1"/>
    <col min="7" max="7" width="10" customWidth="1"/>
    <col min="8" max="8" width="5.5" customWidth="1"/>
    <col min="9" max="9" width="7.59765625" customWidth="1"/>
    <col min="10" max="11" width="2.3984375" customWidth="1"/>
    <col min="12" max="12" width="14.8984375" customWidth="1"/>
    <col min="14" max="14" width="6.09765625" customWidth="1"/>
    <col min="15" max="15" width="8.59765625" customWidth="1"/>
    <col min="16" max="16" width="2.5" customWidth="1"/>
    <col min="17" max="17" width="2.8984375" customWidth="1"/>
    <col min="18" max="18" width="15.09765625" customWidth="1"/>
  </cols>
  <sheetData>
    <row r="1" spans="2:16" ht="18.75" customHeight="1" x14ac:dyDescent="0.3">
      <c r="B1" s="3" t="s">
        <v>45</v>
      </c>
    </row>
    <row r="2" spans="2:16" ht="36.6" x14ac:dyDescent="0.2">
      <c r="B2" s="2" t="s">
        <v>21</v>
      </c>
    </row>
    <row r="3" spans="2:16" ht="18.75" customHeight="1" thickBot="1" x14ac:dyDescent="0.25"/>
    <row r="4" spans="2:16" ht="18.75" customHeight="1" thickBot="1" x14ac:dyDescent="0.25">
      <c r="B4" s="13" t="s">
        <v>0</v>
      </c>
      <c r="C4" s="13"/>
      <c r="D4" s="13"/>
      <c r="E4" s="99" t="s">
        <v>48</v>
      </c>
      <c r="F4" s="100"/>
      <c r="G4" s="100"/>
      <c r="H4" s="100"/>
      <c r="I4" s="100"/>
      <c r="J4" s="101"/>
    </row>
    <row r="5" spans="2:16" ht="6" customHeight="1" x14ac:dyDescent="0.2">
      <c r="E5" s="14"/>
      <c r="F5" s="15"/>
      <c r="G5" s="15"/>
      <c r="H5" s="15"/>
      <c r="I5" s="15"/>
      <c r="J5" s="16"/>
    </row>
    <row r="6" spans="2:16" ht="18.75" customHeight="1" thickBot="1" x14ac:dyDescent="0.25">
      <c r="E6" s="15"/>
      <c r="F6" s="15"/>
      <c r="G6" s="15"/>
      <c r="H6" s="15"/>
      <c r="I6" s="15"/>
      <c r="J6" s="15"/>
    </row>
    <row r="7" spans="2:16" ht="15.75" customHeight="1" thickBot="1" x14ac:dyDescent="0.35">
      <c r="B7" s="13" t="s">
        <v>1</v>
      </c>
      <c r="E7" s="102" t="s">
        <v>11</v>
      </c>
      <c r="F7" s="103"/>
      <c r="G7" s="103"/>
      <c r="H7" s="103"/>
      <c r="I7" s="103"/>
      <c r="J7" s="104"/>
      <c r="O7" s="12"/>
      <c r="P7" s="12"/>
    </row>
    <row r="8" spans="2:16" ht="4.5" customHeight="1" x14ac:dyDescent="0.2">
      <c r="E8" s="15"/>
      <c r="F8" s="15"/>
      <c r="G8" s="15"/>
      <c r="H8" s="15"/>
      <c r="I8" s="15"/>
      <c r="J8" s="15"/>
    </row>
    <row r="9" spans="2:16" ht="11.4" x14ac:dyDescent="0.2">
      <c r="E9" s="15"/>
      <c r="F9" s="15"/>
      <c r="G9" s="15"/>
      <c r="H9" s="15"/>
      <c r="I9" s="15"/>
      <c r="J9" s="15"/>
    </row>
    <row r="10" spans="2:16" ht="29.25" customHeight="1" x14ac:dyDescent="0.25">
      <c r="B10" s="73" t="s">
        <v>4</v>
      </c>
      <c r="C10" s="73"/>
      <c r="D10" s="73"/>
      <c r="E10" s="73"/>
      <c r="F10" s="73"/>
      <c r="H10" s="74" t="s">
        <v>5</v>
      </c>
      <c r="I10" s="74"/>
      <c r="J10" s="74"/>
      <c r="K10" s="74"/>
      <c r="L10" s="74"/>
    </row>
    <row r="11" spans="2:16" ht="15.75" customHeight="1" thickBot="1" x14ac:dyDescent="0.25">
      <c r="B11" s="75" t="s">
        <v>49</v>
      </c>
      <c r="C11" s="75"/>
      <c r="D11" s="75"/>
      <c r="E11" s="75"/>
      <c r="F11" s="75"/>
      <c r="H11" s="76" t="s">
        <v>50</v>
      </c>
      <c r="I11" s="76"/>
      <c r="J11" s="76"/>
      <c r="K11" s="76"/>
      <c r="L11" s="76"/>
    </row>
    <row r="12" spans="2:16" ht="18.75" customHeight="1" thickBot="1" x14ac:dyDescent="0.25">
      <c r="F12" s="1"/>
    </row>
    <row r="13" spans="2:16" ht="21" customHeight="1" thickBot="1" x14ac:dyDescent="0.3">
      <c r="B13" s="105">
        <v>42885.666666666664</v>
      </c>
      <c r="C13" s="106"/>
      <c r="D13" s="106"/>
      <c r="E13" s="106"/>
      <c r="F13" s="107"/>
      <c r="H13" s="105">
        <v>42888.791666666664</v>
      </c>
      <c r="I13" s="106"/>
      <c r="J13" s="106"/>
      <c r="K13" s="106"/>
      <c r="L13" s="107"/>
    </row>
    <row r="14" spans="2:16" ht="21" customHeight="1" x14ac:dyDescent="0.2">
      <c r="B14" s="80" t="s">
        <v>6</v>
      </c>
      <c r="C14" s="80"/>
      <c r="D14" s="80"/>
      <c r="E14" s="80"/>
      <c r="F14" s="80"/>
      <c r="H14" s="81" t="s">
        <v>6</v>
      </c>
      <c r="I14" s="81"/>
      <c r="J14" s="81"/>
      <c r="K14" s="81"/>
      <c r="L14" s="81"/>
    </row>
    <row r="15" spans="2:16" ht="21" customHeight="1" x14ac:dyDescent="0.25">
      <c r="B15" s="73"/>
      <c r="C15" s="73"/>
      <c r="D15" s="73"/>
      <c r="E15" s="73"/>
      <c r="F15" s="73"/>
      <c r="H15" s="18"/>
      <c r="I15" s="18"/>
      <c r="J15" s="18"/>
      <c r="K15" s="18"/>
      <c r="L15" s="18"/>
    </row>
    <row r="16" spans="2:16" ht="21" customHeight="1" x14ac:dyDescent="0.3">
      <c r="B16" s="82" t="s">
        <v>7</v>
      </c>
      <c r="C16" s="82"/>
      <c r="D16" s="82"/>
      <c r="E16" s="82"/>
      <c r="F16" s="82"/>
      <c r="G16" s="20">
        <f>(INT(H13-B13))</f>
        <v>3</v>
      </c>
      <c r="H16" s="19" t="s">
        <v>8</v>
      </c>
      <c r="I16" s="19"/>
      <c r="J16" s="83">
        <f>ROUND((((H13-B13)-G16)*24),2)</f>
        <v>3</v>
      </c>
      <c r="K16" s="83"/>
      <c r="L16" s="19" t="s">
        <v>9</v>
      </c>
    </row>
    <row r="17" spans="2:18" ht="21" customHeight="1" x14ac:dyDescent="0.2">
      <c r="B17" s="17"/>
      <c r="C17" s="17"/>
      <c r="D17" s="17"/>
      <c r="E17" s="17"/>
      <c r="F17" s="17"/>
      <c r="H17" s="18"/>
      <c r="I17" s="18"/>
      <c r="J17" s="18"/>
      <c r="K17" s="18"/>
      <c r="L17" s="18"/>
    </row>
    <row r="18" spans="2:18" ht="21" customHeight="1" x14ac:dyDescent="0.2">
      <c r="B18" s="98" t="str">
        <f>IF(E7="In-State Per Diem ($85/Day)","USE THIS TABLE"," ")</f>
        <v xml:space="preserve"> </v>
      </c>
      <c r="C18" s="98"/>
      <c r="D18" s="98"/>
      <c r="E18" s="98"/>
      <c r="F18" s="98"/>
      <c r="H18" s="94" t="str">
        <f>IF(E7="In-State SANTA FE ($135/Day)","USE THIS TABLE"," ")</f>
        <v xml:space="preserve"> </v>
      </c>
      <c r="I18" s="94"/>
      <c r="J18" s="94"/>
      <c r="K18" s="94"/>
      <c r="L18" s="94"/>
      <c r="N18" s="65" t="str">
        <f>IF(E7="Out-of-State Per Diem ($115/Day)","USE THIS TABLE"," ")</f>
        <v>USE THIS TABLE</v>
      </c>
      <c r="O18" s="65"/>
      <c r="P18" s="65"/>
      <c r="Q18" s="65"/>
      <c r="R18" s="65"/>
    </row>
    <row r="19" spans="2:18" ht="21" customHeight="1" thickBot="1" x14ac:dyDescent="0.25">
      <c r="B19" s="75" t="s">
        <v>20</v>
      </c>
      <c r="C19" s="75"/>
      <c r="D19" s="75"/>
      <c r="E19" s="75"/>
      <c r="F19" s="75"/>
      <c r="H19" s="76" t="s">
        <v>16</v>
      </c>
      <c r="I19" s="76"/>
      <c r="J19" s="76"/>
      <c r="K19" s="76"/>
      <c r="L19" s="76"/>
      <c r="N19" s="93" t="s">
        <v>19</v>
      </c>
      <c r="O19" s="93"/>
      <c r="P19" s="93"/>
      <c r="Q19" s="93"/>
      <c r="R19" s="93"/>
    </row>
    <row r="20" spans="2:18" ht="21" customHeight="1" x14ac:dyDescent="0.25">
      <c r="B20" s="95" t="s">
        <v>10</v>
      </c>
      <c r="C20" s="95"/>
      <c r="D20" s="5"/>
      <c r="E20" s="5"/>
      <c r="F20" s="24">
        <f>G16*85</f>
        <v>255</v>
      </c>
      <c r="H20" s="4" t="s">
        <v>10</v>
      </c>
      <c r="I20" s="5"/>
      <c r="J20" s="5"/>
      <c r="K20" s="5"/>
      <c r="L20" s="27">
        <f>G16*135</f>
        <v>405</v>
      </c>
      <c r="N20" s="29" t="s">
        <v>10</v>
      </c>
      <c r="O20" s="30"/>
      <c r="P20" s="30"/>
      <c r="Q20" s="30"/>
      <c r="R20" s="36">
        <f>G16*115</f>
        <v>345</v>
      </c>
    </row>
    <row r="21" spans="2:18" ht="21" customHeight="1" x14ac:dyDescent="0.25">
      <c r="B21" s="96" t="s">
        <v>15</v>
      </c>
      <c r="C21" s="96"/>
      <c r="D21" s="96"/>
      <c r="E21" s="5"/>
      <c r="F21" s="24">
        <f>IF(J16&lt;2,0,IF(J16&lt;6,12,IF(J16&lt;12,20,30)))</f>
        <v>12</v>
      </c>
      <c r="H21" s="4" t="s">
        <v>15</v>
      </c>
      <c r="I21" s="5"/>
      <c r="J21" s="5"/>
      <c r="K21" s="5"/>
      <c r="L21" s="27">
        <f>IF(J16&lt;2,0,IF(J16&lt;6,12,IF(J16&lt;12,20,30)))</f>
        <v>12</v>
      </c>
      <c r="N21" s="31" t="s">
        <v>15</v>
      </c>
      <c r="O21" s="32"/>
      <c r="P21" s="32"/>
      <c r="Q21" s="32"/>
      <c r="R21" s="37">
        <f>IF(J16&lt;2,0,IF(J16&lt;6,12,IF(J16&lt;12,20,30)))</f>
        <v>12</v>
      </c>
    </row>
    <row r="22" spans="2:18" ht="18.75" customHeight="1" x14ac:dyDescent="0.25">
      <c r="B22" s="97" t="s">
        <v>17</v>
      </c>
      <c r="C22" s="97"/>
      <c r="D22" s="97"/>
      <c r="E22" s="97"/>
      <c r="F22" s="24"/>
      <c r="H22" s="4" t="s">
        <v>17</v>
      </c>
      <c r="I22" s="5"/>
      <c r="J22" s="5"/>
      <c r="K22" s="5"/>
      <c r="L22" s="27"/>
      <c r="N22" s="31" t="s">
        <v>17</v>
      </c>
      <c r="O22" s="32"/>
      <c r="P22" s="32"/>
      <c r="Q22" s="32"/>
      <c r="R22" s="37"/>
    </row>
    <row r="23" spans="2:18" ht="18.75" customHeight="1" x14ac:dyDescent="0.25">
      <c r="B23" s="92"/>
      <c r="C23" s="92"/>
      <c r="D23" s="92"/>
      <c r="E23" s="92"/>
      <c r="F23" s="11"/>
      <c r="H23" s="4"/>
      <c r="I23" s="5"/>
      <c r="J23" s="5"/>
      <c r="K23" s="5"/>
      <c r="L23" s="27"/>
      <c r="N23" s="31"/>
      <c r="O23" s="32"/>
      <c r="P23" s="32"/>
      <c r="Q23" s="32"/>
      <c r="R23" s="37"/>
    </row>
    <row r="24" spans="2:18" ht="18.75" customHeight="1" x14ac:dyDescent="0.25">
      <c r="B24" s="92"/>
      <c r="C24" s="92"/>
      <c r="D24" s="92"/>
      <c r="E24" s="5"/>
      <c r="F24" s="10"/>
      <c r="H24" s="4"/>
      <c r="I24" s="5"/>
      <c r="J24" s="5"/>
      <c r="K24" s="5"/>
      <c r="L24" s="27"/>
      <c r="N24" s="31"/>
      <c r="O24" s="32"/>
      <c r="P24" s="32"/>
      <c r="Q24" s="32"/>
      <c r="R24" s="37"/>
    </row>
    <row r="25" spans="2:18" ht="18.75" customHeight="1" x14ac:dyDescent="0.3">
      <c r="B25" s="6" t="s">
        <v>14</v>
      </c>
      <c r="C25" s="7"/>
      <c r="D25" s="7"/>
      <c r="E25" s="7"/>
      <c r="F25" s="26">
        <f>((F20+F21)-(F22+F23+F24))</f>
        <v>267</v>
      </c>
      <c r="H25" s="8" t="s">
        <v>14</v>
      </c>
      <c r="I25" s="9"/>
      <c r="J25" s="9"/>
      <c r="K25" s="9"/>
      <c r="L25" s="28">
        <f>(L20+L21)-(L22+L23+L24)</f>
        <v>417</v>
      </c>
      <c r="N25" s="34" t="s">
        <v>14</v>
      </c>
      <c r="O25" s="35"/>
      <c r="P25" s="35"/>
      <c r="Q25" s="35"/>
      <c r="R25" s="33">
        <f>(R20+R21)-(R22+R23+R24)</f>
        <v>357</v>
      </c>
    </row>
    <row r="26" spans="2:18" ht="18.75" customHeight="1" x14ac:dyDescent="0.2">
      <c r="B26" s="25" t="s">
        <v>18</v>
      </c>
      <c r="C26" s="25"/>
      <c r="D26" s="25"/>
      <c r="E26" s="25"/>
      <c r="F26" s="25"/>
      <c r="H26" s="25" t="s">
        <v>18</v>
      </c>
      <c r="N26" s="25" t="s">
        <v>18</v>
      </c>
    </row>
    <row r="28" spans="2:18" ht="18.75" customHeight="1" x14ac:dyDescent="0.3">
      <c r="B28" s="84" t="s">
        <v>42</v>
      </c>
      <c r="C28" s="84"/>
      <c r="D28" s="84"/>
      <c r="E28" s="84"/>
      <c r="F28" s="84"/>
      <c r="G28" s="85"/>
      <c r="H28" s="85"/>
      <c r="I28" s="85"/>
      <c r="J28" s="85"/>
      <c r="K28" s="85"/>
      <c r="L28" s="85"/>
    </row>
  </sheetData>
  <sheetProtection selectLockedCells="1"/>
  <mergeCells count="26">
    <mergeCell ref="B15:F15"/>
    <mergeCell ref="B16:F16"/>
    <mergeCell ref="J16:K16"/>
    <mergeCell ref="B18:F18"/>
    <mergeCell ref="E4:J4"/>
    <mergeCell ref="B10:F10"/>
    <mergeCell ref="H10:L10"/>
    <mergeCell ref="H14:L14"/>
    <mergeCell ref="B14:F14"/>
    <mergeCell ref="E7:J7"/>
    <mergeCell ref="B11:F11"/>
    <mergeCell ref="H11:L11"/>
    <mergeCell ref="B13:F13"/>
    <mergeCell ref="H13:L13"/>
    <mergeCell ref="B28:F28"/>
    <mergeCell ref="G28:L28"/>
    <mergeCell ref="B24:D24"/>
    <mergeCell ref="N19:R19"/>
    <mergeCell ref="H18:L18"/>
    <mergeCell ref="N18:R18"/>
    <mergeCell ref="B20:C20"/>
    <mergeCell ref="B21:D21"/>
    <mergeCell ref="B19:F19"/>
    <mergeCell ref="H19:L19"/>
    <mergeCell ref="B22:E22"/>
    <mergeCell ref="B23:E23"/>
  </mergeCells>
  <dataValidations count="1">
    <dataValidation type="list" allowBlank="1" showInputMessage="1" showErrorMessage="1" sqref="E7:J7">
      <formula1>PerDiemOptions</formula1>
    </dataValidation>
  </dataValidations>
  <pageMargins left="0.5" right="0.5" top="0.5" bottom="0.5" header="0.3" footer="0.3"/>
  <pageSetup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7"/>
  <sheetViews>
    <sheetView workbookViewId="0">
      <selection activeCell="G5" sqref="G5:G6"/>
    </sheetView>
  </sheetViews>
  <sheetFormatPr defaultRowHeight="11.4" x14ac:dyDescent="0.2"/>
  <cols>
    <col min="3" max="3" width="27.8984375" customWidth="1"/>
  </cols>
  <sheetData>
    <row r="5" spans="3:7" x14ac:dyDescent="0.2">
      <c r="C5" t="s">
        <v>12</v>
      </c>
      <c r="G5" t="s">
        <v>3</v>
      </c>
    </row>
    <row r="6" spans="3:7" x14ac:dyDescent="0.2">
      <c r="C6" t="s">
        <v>13</v>
      </c>
      <c r="G6" t="s">
        <v>2</v>
      </c>
    </row>
    <row r="7" spans="3:7" x14ac:dyDescent="0.2">
      <c r="C7" t="s">
        <v>11</v>
      </c>
    </row>
  </sheetData>
  <sheetProtection password="F23C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73494E-9ECA-44A2-83FD-AFD5CE3B26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Actuals Only</vt:lpstr>
      <vt:lpstr>Per Diem Only</vt:lpstr>
      <vt:lpstr>Sheet1</vt:lpstr>
      <vt:lpstr>Actuals2</vt:lpstr>
      <vt:lpstr>ActualsOptions</vt:lpstr>
      <vt:lpstr>DropdownTravelType</vt:lpstr>
      <vt:lpstr>PerDiemOptions</vt:lpstr>
      <vt:lpstr>'Actuals Only'!Print_Area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ejames@bps.k12.nm.us</dc:creator>
  <cp:keywords/>
  <cp:lastModifiedBy>Eric James</cp:lastModifiedBy>
  <cp:lastPrinted>2020-02-24T19:39:25Z</cp:lastPrinted>
  <dcterms:created xsi:type="dcterms:W3CDTF">2015-07-27T23:22:38Z</dcterms:created>
  <dcterms:modified xsi:type="dcterms:W3CDTF">2025-07-28T14:21:53Z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TC040223919991</vt:lpwstr>
  </property>
</Properties>
</file>